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0730" windowHeight="11160"/>
  </bookViews>
  <sheets>
    <sheet name="PROPUESTA FORMATO" sheetId="3" r:id="rId1"/>
    <sheet name="Hoja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3" l="1"/>
  <c r="AD22" i="3"/>
  <c r="AC22" i="3"/>
  <c r="AA22" i="3"/>
  <c r="Y22" i="3"/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G15" i="4"/>
  <c r="F15" i="4"/>
  <c r="G14" i="4"/>
  <c r="H14" i="4" s="1"/>
  <c r="G13" i="4"/>
  <c r="H13" i="4" s="1"/>
  <c r="H12" i="4"/>
  <c r="G12" i="4"/>
  <c r="G11" i="4"/>
  <c r="H11" i="4" s="1"/>
  <c r="G10" i="4"/>
  <c r="H10" i="4" s="1"/>
  <c r="H9" i="4"/>
  <c r="G9" i="4"/>
  <c r="G8" i="4"/>
  <c r="H8" i="4" s="1"/>
  <c r="G7" i="4"/>
  <c r="H7" i="4" s="1"/>
  <c r="H6" i="4"/>
  <c r="G6" i="4"/>
  <c r="G5" i="4"/>
  <c r="H5" i="4" s="1"/>
  <c r="G4" i="4"/>
  <c r="H4" i="4" s="1"/>
  <c r="H3" i="4"/>
  <c r="G3" i="4"/>
  <c r="G2" i="4"/>
  <c r="H2" i="4" s="1"/>
  <c r="H15" i="4" l="1"/>
</calcChain>
</file>

<file path=xl/sharedStrings.xml><?xml version="1.0" encoding="utf-8"?>
<sst xmlns="http://schemas.openxmlformats.org/spreadsheetml/2006/main" count="157" uniqueCount="68">
  <si>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</si>
  <si>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</si>
  <si>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</si>
  <si>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</si>
  <si>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</si>
  <si>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</si>
  <si>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</si>
  <si>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</si>
  <si>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</si>
  <si>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</si>
  <si>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</si>
  <si>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</si>
  <si>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</si>
  <si>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</si>
  <si>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</si>
  <si>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</si>
  <si>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</si>
  <si>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</si>
  <si>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</si>
  <si>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</si>
  <si>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</si>
  <si>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</si>
  <si>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</si>
  <si>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</si>
  <si>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</si>
  <si>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</si>
  <si>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</si>
  <si>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</si>
  <si>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</si>
  <si>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</si>
  <si>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</si>
  <si>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</si>
  <si>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</si>
  <si>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</si>
  <si>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</si>
  <si>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</si>
  <si>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</si>
  <si>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</si>
  <si>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</si>
  <si>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</si>
  <si>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</si>
  <si>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</si>
  <si>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</si>
  <si>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HU</t>
  </si>
  <si>
    <t>CONCILIACIÓN PAGADA 2020/12/16</t>
  </si>
  <si>
    <t>FINIC-1</t>
  </si>
  <si>
    <t>7. PREFIJO FACTURA</t>
  </si>
  <si>
    <t>8. NUMERO FACTURA</t>
  </si>
  <si>
    <t>9. FECHA DE LA FACTURA</t>
  </si>
  <si>
    <t>10. REGIMEN</t>
  </si>
  <si>
    <t>11. SALDO A CONCILIAR</t>
  </si>
  <si>
    <t>12. VALOR A PAGAR POR EPS SURA</t>
  </si>
  <si>
    <t>13. VALOR ASUMIDO POR LA IPS</t>
  </si>
  <si>
    <t>2011/07/01</t>
  </si>
  <si>
    <t>CONTRIBUTIVO</t>
  </si>
  <si>
    <t>2011/12/13</t>
  </si>
  <si>
    <t>2012/01/13</t>
  </si>
  <si>
    <t>2013/04/02</t>
  </si>
  <si>
    <t>2013/04/11</t>
  </si>
  <si>
    <t>2013/07/04</t>
  </si>
  <si>
    <t>2014/12/05</t>
  </si>
  <si>
    <t>2016/02/10</t>
  </si>
  <si>
    <t>2016/11/04</t>
  </si>
  <si>
    <t>2017/02/06</t>
  </si>
  <si>
    <t>2017/09/05</t>
  </si>
  <si>
    <t>TOTAL</t>
  </si>
  <si>
    <t>EPS Suramericana S.A – NIT 800088702</t>
  </si>
  <si>
    <t>HOSPITAL DIVINO SALVADOR DE UBATE - NIT 899999147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</si>
</sst>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42" fontId="0" fillId="0" borderId="1" xfId="4" applyFont="1" applyBorder="1"/>
    <xf numFmtId="0" fontId="0" fillId="0" borderId="1" xfId="0" applyBorder="1"/>
    <xf numFmtId="14" fontId="0" fillId="0" borderId="1" xfId="0" applyNumberFormat="1" applyFill="1" applyBorder="1"/>
    <xf numFmtId="0" fontId="5" fillId="4" borderId="6" xfId="0" applyFont="1" applyFill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8" xfId="0" applyBorder="1"/>
    <xf numFmtId="14" fontId="0" fillId="0" borderId="7" xfId="0" applyNumberFormat="1" applyBorder="1" applyAlignment="1">
      <alignment horizontal="center"/>
    </xf>
    <xf numFmtId="42" fontId="0" fillId="0" borderId="7" xfId="4" applyFont="1" applyBorder="1"/>
    <xf numFmtId="0" fontId="6" fillId="0" borderId="0" xfId="0" applyFont="1"/>
    <xf numFmtId="0" fontId="7" fillId="4" borderId="6" xfId="0" applyFont="1" applyFill="1" applyBorder="1" applyAlignment="1">
      <alignment horizontal="right" vertical="center"/>
    </xf>
    <xf numFmtId="42" fontId="7" fillId="4" borderId="6" xfId="4" applyFont="1" applyFill="1" applyBorder="1"/>
    <xf numFmtId="0" fontId="0" fillId="0" borderId="0" xfId="0" applyBorder="1"/>
    <xf numFmtId="0" fontId="8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7" xfId="0" applyNumberFormat="1" applyFill="1" applyBorder="1"/>
    <xf numFmtId="42" fontId="0" fillId="0" borderId="1" xfId="4" applyFont="1" applyFill="1" applyBorder="1"/>
    <xf numFmtId="14" fontId="4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zoomScale="98" zoomScaleNormal="98" workbookViewId="0">
      <selection activeCell="B12" sqref="B12"/>
    </sheetView>
  </sheetViews>
  <sheetFormatPr baseColWidth="10" defaultColWidth="11.42578125" defaultRowHeight="15" x14ac:dyDescent="0.25"/>
  <cols>
    <col min="1" max="1" width="13.5703125" customWidth="1"/>
    <col min="2" max="2" width="14.7109375" customWidth="1"/>
    <col min="3" max="3" width="13.5703125" bestFit="1" customWidth="1"/>
    <col min="7" max="7" width="13.5703125" customWidth="1"/>
    <col min="8" max="8" width="12.28515625" customWidth="1"/>
    <col min="10" max="13" width="14.140625" customWidth="1"/>
    <col min="14" max="16" width="12.140625" customWidth="1"/>
    <col min="18" max="18" width="11.85546875" bestFit="1" customWidth="1"/>
    <col min="20" max="21" width="12.42578125" customWidth="1"/>
    <col min="23" max="23" width="11.85546875" bestFit="1" customWidth="1"/>
    <col min="25" max="25" width="12.85546875" customWidth="1"/>
    <col min="29" max="30" width="14.71093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23" t="s">
        <v>66</v>
      </c>
    </row>
    <row r="3" spans="1:36" x14ac:dyDescent="0.25">
      <c r="A3" s="1" t="s">
        <v>2</v>
      </c>
      <c r="B3" s="24" t="s">
        <v>67</v>
      </c>
    </row>
    <row r="4" spans="1:36" x14ac:dyDescent="0.25">
      <c r="A4" s="1" t="s">
        <v>3</v>
      </c>
      <c r="B4" s="29">
        <v>43921</v>
      </c>
    </row>
    <row r="5" spans="1:36" x14ac:dyDescent="0.25">
      <c r="A5" s="1" t="s">
        <v>4</v>
      </c>
      <c r="B5" s="30">
        <v>44181</v>
      </c>
    </row>
    <row r="6" spans="1:36" ht="15.75" thickBot="1" x14ac:dyDescent="0.3"/>
    <row r="7" spans="1:36" ht="15.75" customHeight="1" thickBot="1" x14ac:dyDescent="0.3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1"/>
      <c r="Q7" s="31" t="s">
        <v>6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25">
        <v>1</v>
      </c>
      <c r="B9" s="26"/>
      <c r="C9" s="14" t="s">
        <v>43</v>
      </c>
      <c r="D9" s="26">
        <v>151162</v>
      </c>
      <c r="E9" s="27" t="s">
        <v>53</v>
      </c>
      <c r="F9" s="26"/>
      <c r="G9" s="28">
        <v>1058875</v>
      </c>
      <c r="H9" s="26"/>
      <c r="I9" s="26"/>
      <c r="J9" s="26"/>
      <c r="K9" s="26"/>
      <c r="L9" s="28">
        <v>10218</v>
      </c>
      <c r="M9" s="26"/>
      <c r="N9" s="26"/>
      <c r="O9" s="28">
        <v>0</v>
      </c>
      <c r="P9" s="14" t="s">
        <v>43</v>
      </c>
      <c r="Q9" s="13">
        <v>151162</v>
      </c>
      <c r="R9" s="12">
        <v>1058875</v>
      </c>
      <c r="S9" s="13"/>
      <c r="T9" s="13"/>
      <c r="U9" s="13"/>
      <c r="V9" s="13"/>
      <c r="W9" s="12">
        <v>587131</v>
      </c>
      <c r="X9" s="13"/>
      <c r="Y9" s="12">
        <v>13100</v>
      </c>
      <c r="Z9" s="13"/>
      <c r="AA9" s="12">
        <v>2882</v>
      </c>
      <c r="AB9" s="13"/>
      <c r="AC9" s="12">
        <v>10218</v>
      </c>
      <c r="AD9" s="12">
        <v>2882</v>
      </c>
      <c r="AE9" s="13" t="s">
        <v>45</v>
      </c>
      <c r="AF9" s="13">
        <v>0</v>
      </c>
      <c r="AG9" s="13">
        <v>0</v>
      </c>
      <c r="AH9" s="12">
        <v>10218</v>
      </c>
      <c r="AI9" s="13">
        <v>0</v>
      </c>
      <c r="AJ9" s="13" t="s">
        <v>44</v>
      </c>
    </row>
    <row r="10" spans="1:36" x14ac:dyDescent="0.25">
      <c r="A10" s="25">
        <v>2</v>
      </c>
      <c r="B10" s="26"/>
      <c r="C10" s="14" t="s">
        <v>43</v>
      </c>
      <c r="D10" s="26">
        <v>245245</v>
      </c>
      <c r="E10" s="27" t="s">
        <v>55</v>
      </c>
      <c r="F10" s="26"/>
      <c r="G10" s="28">
        <v>179948</v>
      </c>
      <c r="H10" s="26"/>
      <c r="I10" s="26"/>
      <c r="J10" s="26"/>
      <c r="K10" s="26"/>
      <c r="L10" s="28">
        <v>15541.5</v>
      </c>
      <c r="M10" s="26"/>
      <c r="N10" s="26"/>
      <c r="O10" s="28">
        <v>0</v>
      </c>
      <c r="P10" s="14" t="s">
        <v>43</v>
      </c>
      <c r="Q10" s="13">
        <v>245245</v>
      </c>
      <c r="R10" s="12">
        <v>179948</v>
      </c>
      <c r="S10" s="13"/>
      <c r="T10" s="13"/>
      <c r="U10" s="13"/>
      <c r="V10" s="13"/>
      <c r="W10" s="12">
        <v>640305</v>
      </c>
      <c r="X10" s="13"/>
      <c r="Y10" s="12">
        <v>19925</v>
      </c>
      <c r="Z10" s="13"/>
      <c r="AA10" s="12">
        <v>4383.5</v>
      </c>
      <c r="AB10" s="13"/>
      <c r="AC10" s="12">
        <v>15541.5</v>
      </c>
      <c r="AD10" s="12">
        <v>4383.5</v>
      </c>
      <c r="AE10" s="13" t="s">
        <v>45</v>
      </c>
      <c r="AF10" s="13">
        <v>0</v>
      </c>
      <c r="AG10" s="13">
        <v>0</v>
      </c>
      <c r="AH10" s="12">
        <v>15541.5</v>
      </c>
      <c r="AI10" s="13">
        <v>0</v>
      </c>
      <c r="AJ10" s="13" t="s">
        <v>44</v>
      </c>
    </row>
    <row r="11" spans="1:36" x14ac:dyDescent="0.25">
      <c r="A11" s="25">
        <v>3</v>
      </c>
      <c r="B11" s="26"/>
      <c r="C11" s="14" t="s">
        <v>43</v>
      </c>
      <c r="D11" s="26">
        <v>253680</v>
      </c>
      <c r="E11" s="27" t="s">
        <v>56</v>
      </c>
      <c r="F11" s="26"/>
      <c r="G11" s="28">
        <v>445354</v>
      </c>
      <c r="H11" s="26"/>
      <c r="I11" s="26"/>
      <c r="J11" s="26"/>
      <c r="K11" s="26"/>
      <c r="L11" s="28">
        <v>8346</v>
      </c>
      <c r="M11" s="26"/>
      <c r="N11" s="26"/>
      <c r="O11" s="28">
        <v>0</v>
      </c>
      <c r="P11" s="14" t="s">
        <v>43</v>
      </c>
      <c r="Q11" s="13">
        <v>253680</v>
      </c>
      <c r="R11" s="12">
        <v>445354</v>
      </c>
      <c r="S11" s="13"/>
      <c r="T11" s="13"/>
      <c r="U11" s="13"/>
      <c r="V11" s="13"/>
      <c r="W11" s="12">
        <v>656305</v>
      </c>
      <c r="X11" s="13"/>
      <c r="Y11" s="12">
        <v>10700</v>
      </c>
      <c r="Z11" s="13"/>
      <c r="AA11" s="12">
        <v>2354</v>
      </c>
      <c r="AB11" s="13"/>
      <c r="AC11" s="12">
        <v>8346</v>
      </c>
      <c r="AD11" s="12">
        <v>2354</v>
      </c>
      <c r="AE11" s="13" t="s">
        <v>45</v>
      </c>
      <c r="AF11" s="13">
        <v>0</v>
      </c>
      <c r="AG11" s="13">
        <v>0</v>
      </c>
      <c r="AH11" s="12">
        <v>8346</v>
      </c>
      <c r="AI11" s="13">
        <v>0</v>
      </c>
      <c r="AJ11" s="13" t="s">
        <v>44</v>
      </c>
    </row>
    <row r="12" spans="1:36" x14ac:dyDescent="0.25">
      <c r="A12" s="25">
        <v>4</v>
      </c>
      <c r="B12" s="26"/>
      <c r="C12" s="14" t="s">
        <v>43</v>
      </c>
      <c r="D12" s="26">
        <v>395925</v>
      </c>
      <c r="E12" s="27" t="s">
        <v>57</v>
      </c>
      <c r="F12" s="26"/>
      <c r="G12" s="28">
        <v>2070459</v>
      </c>
      <c r="H12" s="26"/>
      <c r="I12" s="26"/>
      <c r="J12" s="26"/>
      <c r="K12" s="26"/>
      <c r="L12" s="28">
        <v>599508</v>
      </c>
      <c r="M12" s="26"/>
      <c r="N12" s="26"/>
      <c r="O12" s="28">
        <v>0</v>
      </c>
      <c r="P12" s="14" t="s">
        <v>43</v>
      </c>
      <c r="Q12" s="13">
        <v>395925</v>
      </c>
      <c r="R12" s="12">
        <v>2070459</v>
      </c>
      <c r="S12" s="13"/>
      <c r="T12" s="13"/>
      <c r="U12" s="13"/>
      <c r="V12" s="13"/>
      <c r="W12" s="12">
        <v>838184</v>
      </c>
      <c r="X12" s="13"/>
      <c r="Y12" s="12">
        <v>768600</v>
      </c>
      <c r="Z12" s="13"/>
      <c r="AA12" s="12">
        <v>169092</v>
      </c>
      <c r="AB12" s="13"/>
      <c r="AC12" s="12">
        <v>599508</v>
      </c>
      <c r="AD12" s="12">
        <v>169092</v>
      </c>
      <c r="AE12" s="13" t="s">
        <v>45</v>
      </c>
      <c r="AF12" s="13">
        <v>0</v>
      </c>
      <c r="AG12" s="13">
        <v>0</v>
      </c>
      <c r="AH12" s="12">
        <v>599508</v>
      </c>
      <c r="AI12" s="13">
        <v>0</v>
      </c>
      <c r="AJ12" s="13" t="s">
        <v>44</v>
      </c>
    </row>
    <row r="13" spans="1:36" x14ac:dyDescent="0.25">
      <c r="A13" s="25">
        <v>5</v>
      </c>
      <c r="B13" s="26"/>
      <c r="C13" s="14" t="s">
        <v>43</v>
      </c>
      <c r="D13" s="26">
        <v>401424</v>
      </c>
      <c r="E13" s="27" t="s">
        <v>58</v>
      </c>
      <c r="F13" s="26"/>
      <c r="G13" s="28">
        <v>140850</v>
      </c>
      <c r="H13" s="26"/>
      <c r="I13" s="26"/>
      <c r="J13" s="26"/>
      <c r="K13" s="26"/>
      <c r="L13" s="28">
        <v>9204</v>
      </c>
      <c r="M13" s="26"/>
      <c r="N13" s="26"/>
      <c r="O13" s="28">
        <v>0</v>
      </c>
      <c r="P13" s="14" t="s">
        <v>43</v>
      </c>
      <c r="Q13" s="13">
        <v>401424</v>
      </c>
      <c r="R13" s="12">
        <v>140850</v>
      </c>
      <c r="S13" s="13"/>
      <c r="T13" s="13"/>
      <c r="U13" s="13"/>
      <c r="V13" s="13"/>
      <c r="W13" s="12">
        <v>830144</v>
      </c>
      <c r="X13" s="13"/>
      <c r="Y13" s="12">
        <v>11800</v>
      </c>
      <c r="Z13" s="13"/>
      <c r="AA13" s="12">
        <v>2596</v>
      </c>
      <c r="AB13" s="13"/>
      <c r="AC13" s="12">
        <v>9204</v>
      </c>
      <c r="AD13" s="12">
        <v>2596</v>
      </c>
      <c r="AE13" s="13" t="s">
        <v>45</v>
      </c>
      <c r="AF13" s="13">
        <v>0</v>
      </c>
      <c r="AG13" s="13">
        <v>0</v>
      </c>
      <c r="AH13" s="12">
        <v>9204</v>
      </c>
      <c r="AI13" s="13">
        <v>0</v>
      </c>
      <c r="AJ13" s="13" t="s">
        <v>44</v>
      </c>
    </row>
    <row r="14" spans="1:36" x14ac:dyDescent="0.25">
      <c r="A14" s="25">
        <v>6</v>
      </c>
      <c r="B14" s="26"/>
      <c r="C14" s="14" t="s">
        <v>43</v>
      </c>
      <c r="D14" s="26">
        <v>403186</v>
      </c>
      <c r="E14" s="27" t="s">
        <v>58</v>
      </c>
      <c r="F14" s="26"/>
      <c r="G14" s="28">
        <v>507201</v>
      </c>
      <c r="H14" s="26"/>
      <c r="I14" s="26"/>
      <c r="J14" s="26"/>
      <c r="K14" s="26"/>
      <c r="L14" s="28">
        <v>126742.98000000001</v>
      </c>
      <c r="M14" s="26"/>
      <c r="N14" s="26"/>
      <c r="O14" s="28">
        <v>0</v>
      </c>
      <c r="P14" s="14" t="s">
        <v>43</v>
      </c>
      <c r="Q14" s="13">
        <v>403186</v>
      </c>
      <c r="R14" s="12">
        <v>507201</v>
      </c>
      <c r="S14" s="13"/>
      <c r="T14" s="13"/>
      <c r="U14" s="13"/>
      <c r="V14" s="13"/>
      <c r="W14" s="12">
        <v>830147</v>
      </c>
      <c r="X14" s="13"/>
      <c r="Y14" s="12">
        <v>162491</v>
      </c>
      <c r="Z14" s="13"/>
      <c r="AA14" s="12">
        <v>35748.01999999999</v>
      </c>
      <c r="AB14" s="13"/>
      <c r="AC14" s="12">
        <v>126742.98000000001</v>
      </c>
      <c r="AD14" s="12">
        <v>35748.01999999999</v>
      </c>
      <c r="AE14" s="13" t="s">
        <v>45</v>
      </c>
      <c r="AF14" s="13">
        <v>0</v>
      </c>
      <c r="AG14" s="13">
        <v>0</v>
      </c>
      <c r="AH14" s="12">
        <v>126742.98000000001</v>
      </c>
      <c r="AI14" s="13">
        <v>0</v>
      </c>
      <c r="AJ14" s="13" t="s">
        <v>44</v>
      </c>
    </row>
    <row r="15" spans="1:36" x14ac:dyDescent="0.25">
      <c r="A15" s="25">
        <v>7</v>
      </c>
      <c r="B15" s="26"/>
      <c r="C15" s="14" t="s">
        <v>43</v>
      </c>
      <c r="D15" s="26">
        <v>421150</v>
      </c>
      <c r="E15" s="27" t="s">
        <v>59</v>
      </c>
      <c r="F15" s="26"/>
      <c r="G15" s="28">
        <v>1747384</v>
      </c>
      <c r="H15" s="26"/>
      <c r="I15" s="26"/>
      <c r="J15" s="26"/>
      <c r="K15" s="26"/>
      <c r="L15" s="28">
        <v>165672</v>
      </c>
      <c r="M15" s="26"/>
      <c r="N15" s="26"/>
      <c r="O15" s="28">
        <v>0</v>
      </c>
      <c r="P15" s="14" t="s">
        <v>43</v>
      </c>
      <c r="Q15" s="13">
        <v>421150</v>
      </c>
      <c r="R15" s="12">
        <v>1747384</v>
      </c>
      <c r="S15" s="13"/>
      <c r="T15" s="13"/>
      <c r="U15" s="13"/>
      <c r="V15" s="13"/>
      <c r="W15" s="12">
        <v>876957</v>
      </c>
      <c r="X15" s="13"/>
      <c r="Y15" s="12">
        <v>212400</v>
      </c>
      <c r="Z15" s="13"/>
      <c r="AA15" s="12">
        <v>46728</v>
      </c>
      <c r="AB15" s="13"/>
      <c r="AC15" s="12">
        <v>165672</v>
      </c>
      <c r="AD15" s="12">
        <v>46728</v>
      </c>
      <c r="AE15" s="13" t="s">
        <v>45</v>
      </c>
      <c r="AF15" s="13">
        <v>0</v>
      </c>
      <c r="AG15" s="13">
        <v>0</v>
      </c>
      <c r="AH15" s="12">
        <v>165672</v>
      </c>
      <c r="AI15" s="13">
        <v>0</v>
      </c>
      <c r="AJ15" s="13" t="s">
        <v>44</v>
      </c>
    </row>
    <row r="16" spans="1:36" x14ac:dyDescent="0.25">
      <c r="A16" s="25">
        <v>8</v>
      </c>
      <c r="B16" s="26"/>
      <c r="C16" s="14" t="s">
        <v>43</v>
      </c>
      <c r="D16" s="26">
        <v>537846</v>
      </c>
      <c r="E16" s="27" t="s">
        <v>60</v>
      </c>
      <c r="F16" s="26"/>
      <c r="G16" s="28">
        <v>118735</v>
      </c>
      <c r="H16" s="26"/>
      <c r="I16" s="26"/>
      <c r="J16" s="26"/>
      <c r="K16" s="26"/>
      <c r="L16" s="28">
        <v>31590</v>
      </c>
      <c r="M16" s="26"/>
      <c r="N16" s="26"/>
      <c r="O16" s="28">
        <v>0</v>
      </c>
      <c r="P16" s="14" t="s">
        <v>43</v>
      </c>
      <c r="Q16" s="13">
        <v>537846</v>
      </c>
      <c r="R16" s="12">
        <v>118735</v>
      </c>
      <c r="S16" s="13"/>
      <c r="T16" s="13"/>
      <c r="U16" s="13"/>
      <c r="V16" s="13"/>
      <c r="W16" s="12">
        <v>1117318</v>
      </c>
      <c r="X16" s="13"/>
      <c r="Y16" s="12">
        <v>40500</v>
      </c>
      <c r="Z16" s="13"/>
      <c r="AA16" s="12">
        <v>8910</v>
      </c>
      <c r="AB16" s="13"/>
      <c r="AC16" s="12">
        <v>31590</v>
      </c>
      <c r="AD16" s="12">
        <v>8910</v>
      </c>
      <c r="AE16" s="13" t="s">
        <v>45</v>
      </c>
      <c r="AF16" s="13">
        <v>0</v>
      </c>
      <c r="AG16" s="13">
        <v>0</v>
      </c>
      <c r="AH16" s="12">
        <v>31590</v>
      </c>
      <c r="AI16" s="13">
        <v>0</v>
      </c>
      <c r="AJ16" s="13" t="s">
        <v>44</v>
      </c>
    </row>
    <row r="17" spans="1:36" x14ac:dyDescent="0.25">
      <c r="A17" s="25">
        <v>9</v>
      </c>
      <c r="B17" s="26"/>
      <c r="C17" s="14" t="s">
        <v>43</v>
      </c>
      <c r="D17" s="26">
        <v>632234</v>
      </c>
      <c r="E17" s="27" t="s">
        <v>61</v>
      </c>
      <c r="F17" s="26"/>
      <c r="G17" s="28">
        <v>170758</v>
      </c>
      <c r="H17" s="26"/>
      <c r="I17" s="26"/>
      <c r="J17" s="26"/>
      <c r="K17" s="26"/>
      <c r="L17" s="28">
        <v>9808.5</v>
      </c>
      <c r="M17" s="26"/>
      <c r="N17" s="26"/>
      <c r="O17" s="28">
        <v>0</v>
      </c>
      <c r="P17" s="14" t="s">
        <v>43</v>
      </c>
      <c r="Q17" s="13">
        <v>632234</v>
      </c>
      <c r="R17" s="12">
        <v>170758</v>
      </c>
      <c r="S17" s="13"/>
      <c r="T17" s="13"/>
      <c r="U17" s="13"/>
      <c r="V17" s="13"/>
      <c r="W17" s="12">
        <v>1369898</v>
      </c>
      <c r="X17" s="13"/>
      <c r="Y17" s="12">
        <v>12575</v>
      </c>
      <c r="Z17" s="13"/>
      <c r="AA17" s="12">
        <v>2766.5</v>
      </c>
      <c r="AB17" s="13"/>
      <c r="AC17" s="12">
        <v>9808.5</v>
      </c>
      <c r="AD17" s="12">
        <v>2766.5</v>
      </c>
      <c r="AE17" s="13" t="s">
        <v>45</v>
      </c>
      <c r="AF17" s="13">
        <v>0</v>
      </c>
      <c r="AG17" s="13">
        <v>0</v>
      </c>
      <c r="AH17" s="12">
        <v>9808.5</v>
      </c>
      <c r="AI17" s="13">
        <v>0</v>
      </c>
      <c r="AJ17" s="13" t="s">
        <v>44</v>
      </c>
    </row>
    <row r="18" spans="1:36" x14ac:dyDescent="0.25">
      <c r="A18" s="25">
        <v>10</v>
      </c>
      <c r="B18" s="26"/>
      <c r="C18" s="14" t="s">
        <v>43</v>
      </c>
      <c r="D18" s="26">
        <v>633719</v>
      </c>
      <c r="E18" s="27" t="s">
        <v>61</v>
      </c>
      <c r="F18" s="26"/>
      <c r="G18" s="28">
        <v>103320</v>
      </c>
      <c r="H18" s="26"/>
      <c r="I18" s="26"/>
      <c r="J18" s="26"/>
      <c r="K18" s="26"/>
      <c r="L18" s="28">
        <v>10764</v>
      </c>
      <c r="M18" s="26"/>
      <c r="N18" s="26"/>
      <c r="O18" s="28">
        <v>0</v>
      </c>
      <c r="P18" s="14" t="s">
        <v>43</v>
      </c>
      <c r="Q18" s="13">
        <v>633719</v>
      </c>
      <c r="R18" s="12">
        <v>103320</v>
      </c>
      <c r="S18" s="13"/>
      <c r="T18" s="13"/>
      <c r="U18" s="13"/>
      <c r="V18" s="13"/>
      <c r="W18" s="12">
        <v>1369895</v>
      </c>
      <c r="X18" s="13"/>
      <c r="Y18" s="12">
        <v>13800</v>
      </c>
      <c r="Z18" s="13"/>
      <c r="AA18" s="12">
        <v>3036</v>
      </c>
      <c r="AB18" s="13"/>
      <c r="AC18" s="12">
        <v>10764</v>
      </c>
      <c r="AD18" s="12">
        <v>3036</v>
      </c>
      <c r="AE18" s="13" t="s">
        <v>45</v>
      </c>
      <c r="AF18" s="13">
        <v>0</v>
      </c>
      <c r="AG18" s="13">
        <v>0</v>
      </c>
      <c r="AH18" s="12">
        <v>10764</v>
      </c>
      <c r="AI18" s="13">
        <v>0</v>
      </c>
      <c r="AJ18" s="13" t="s">
        <v>44</v>
      </c>
    </row>
    <row r="19" spans="1:36" x14ac:dyDescent="0.25">
      <c r="A19" s="25">
        <v>11</v>
      </c>
      <c r="B19" s="26"/>
      <c r="C19" s="14" t="s">
        <v>43</v>
      </c>
      <c r="D19" s="26">
        <v>707177</v>
      </c>
      <c r="E19" s="27" t="s">
        <v>62</v>
      </c>
      <c r="F19" s="26"/>
      <c r="G19" s="28">
        <v>606936</v>
      </c>
      <c r="H19" s="26"/>
      <c r="I19" s="26"/>
      <c r="J19" s="26"/>
      <c r="K19" s="26"/>
      <c r="L19" s="28">
        <v>45318</v>
      </c>
      <c r="M19" s="26"/>
      <c r="N19" s="26"/>
      <c r="O19" s="28">
        <v>0</v>
      </c>
      <c r="P19" s="14" t="s">
        <v>43</v>
      </c>
      <c r="Q19" s="13">
        <v>707177</v>
      </c>
      <c r="R19" s="12">
        <v>606936</v>
      </c>
      <c r="S19" s="13"/>
      <c r="T19" s="13"/>
      <c r="U19" s="13"/>
      <c r="V19" s="13"/>
      <c r="W19" s="12">
        <v>1577589</v>
      </c>
      <c r="X19" s="13"/>
      <c r="Y19" s="12">
        <v>58100</v>
      </c>
      <c r="Z19" s="13"/>
      <c r="AA19" s="12">
        <v>12782</v>
      </c>
      <c r="AB19" s="13"/>
      <c r="AC19" s="12">
        <v>45318</v>
      </c>
      <c r="AD19" s="12">
        <v>12782</v>
      </c>
      <c r="AE19" s="13" t="s">
        <v>45</v>
      </c>
      <c r="AF19" s="13">
        <v>0</v>
      </c>
      <c r="AG19" s="13">
        <v>0</v>
      </c>
      <c r="AH19" s="12">
        <v>45318</v>
      </c>
      <c r="AI19" s="13">
        <v>0</v>
      </c>
      <c r="AJ19" s="13" t="s">
        <v>44</v>
      </c>
    </row>
    <row r="20" spans="1:36" x14ac:dyDescent="0.25">
      <c r="A20" s="25">
        <v>12</v>
      </c>
      <c r="B20" s="26"/>
      <c r="C20" s="14" t="s">
        <v>43</v>
      </c>
      <c r="D20" s="26">
        <v>733762</v>
      </c>
      <c r="E20" s="27" t="s">
        <v>63</v>
      </c>
      <c r="F20" s="26"/>
      <c r="G20" s="28">
        <v>126704</v>
      </c>
      <c r="H20" s="26"/>
      <c r="I20" s="26"/>
      <c r="J20" s="26"/>
      <c r="K20" s="26"/>
      <c r="L20" s="28">
        <v>22.62</v>
      </c>
      <c r="M20" s="26"/>
      <c r="N20" s="26"/>
      <c r="O20" s="28">
        <v>0</v>
      </c>
      <c r="P20" s="14" t="s">
        <v>43</v>
      </c>
      <c r="Q20" s="13">
        <v>733762</v>
      </c>
      <c r="R20" s="12">
        <v>126704</v>
      </c>
      <c r="S20" s="13"/>
      <c r="T20" s="13"/>
      <c r="U20" s="13"/>
      <c r="V20" s="13"/>
      <c r="W20" s="12">
        <v>1634070</v>
      </c>
      <c r="X20" s="13"/>
      <c r="Y20" s="12">
        <v>29</v>
      </c>
      <c r="Z20" s="13"/>
      <c r="AA20" s="12">
        <v>6.379999999999999</v>
      </c>
      <c r="AB20" s="13"/>
      <c r="AC20" s="12">
        <v>22.62</v>
      </c>
      <c r="AD20" s="12">
        <v>6.379999999999999</v>
      </c>
      <c r="AE20" s="13" t="s">
        <v>45</v>
      </c>
      <c r="AF20" s="13">
        <v>0</v>
      </c>
      <c r="AG20" s="13">
        <v>0</v>
      </c>
      <c r="AH20" s="12">
        <v>22.62</v>
      </c>
      <c r="AI20" s="13">
        <v>0</v>
      </c>
      <c r="AJ20" s="13" t="s">
        <v>44</v>
      </c>
    </row>
    <row r="21" spans="1:36" x14ac:dyDescent="0.25">
      <c r="A21" s="25">
        <v>13</v>
      </c>
      <c r="B21" s="26"/>
      <c r="C21" s="14" t="s">
        <v>43</v>
      </c>
      <c r="D21" s="26">
        <v>778346</v>
      </c>
      <c r="E21" s="27" t="s">
        <v>64</v>
      </c>
      <c r="F21" s="26"/>
      <c r="G21" s="28">
        <v>766093</v>
      </c>
      <c r="H21" s="26"/>
      <c r="I21" s="26"/>
      <c r="J21" s="26"/>
      <c r="K21" s="26"/>
      <c r="L21" s="28">
        <v>483990</v>
      </c>
      <c r="M21" s="26"/>
      <c r="N21" s="26"/>
      <c r="O21" s="28">
        <v>0</v>
      </c>
      <c r="P21" s="14" t="s">
        <v>43</v>
      </c>
      <c r="Q21" s="13">
        <v>778346</v>
      </c>
      <c r="R21" s="12">
        <v>766093</v>
      </c>
      <c r="S21" s="13"/>
      <c r="T21" s="13"/>
      <c r="U21" s="13"/>
      <c r="V21" s="13"/>
      <c r="W21" s="12">
        <v>1813486</v>
      </c>
      <c r="X21" s="13"/>
      <c r="Y21" s="12">
        <v>620500</v>
      </c>
      <c r="Z21" s="13"/>
      <c r="AA21" s="12">
        <v>136510</v>
      </c>
      <c r="AB21" s="13"/>
      <c r="AC21" s="12">
        <v>483990</v>
      </c>
      <c r="AD21" s="12">
        <v>136510</v>
      </c>
      <c r="AE21" s="13" t="s">
        <v>45</v>
      </c>
      <c r="AF21" s="13">
        <v>0</v>
      </c>
      <c r="AG21" s="13">
        <v>0</v>
      </c>
      <c r="AH21" s="12">
        <v>483990</v>
      </c>
      <c r="AI21" s="13">
        <v>0</v>
      </c>
      <c r="AJ21" s="13" t="s">
        <v>44</v>
      </c>
    </row>
    <row r="22" spans="1:36" x14ac:dyDescent="0.25">
      <c r="Y22" s="37">
        <f>SUM(Y9:Y21)</f>
        <v>1944520</v>
      </c>
      <c r="AA22" s="37">
        <f>SUM(AA9:AA21)</f>
        <v>427794.4</v>
      </c>
      <c r="AC22" s="37">
        <f>SUM(AC9:AC21)</f>
        <v>1516725.6</v>
      </c>
      <c r="AD22" s="37">
        <f>SUM(AD9:AD21)</f>
        <v>427794.4</v>
      </c>
      <c r="AH22" s="37">
        <f>SUM(AH9:AH21)</f>
        <v>1516725.6</v>
      </c>
    </row>
  </sheetData>
  <mergeCells count="2">
    <mergeCell ref="Q7:AH7"/>
    <mergeCell ref="A7:O7"/>
  </mergeCells>
  <conditionalFormatting sqref="C9:D21">
    <cfRule type="expression" dxfId="34" priority="36">
      <formula>($AG9:$AG17176="Total general")</formula>
    </cfRule>
    <cfRule type="expression" dxfId="33" priority="37">
      <formula>($AG9:$AG17176="Total FACTURA PAGADA")</formula>
    </cfRule>
    <cfRule type="expression" dxfId="32" priority="38">
      <formula>($AG9:$AG17176="Total FACTURA EN TRAMITE DE AUDITORIA Y NO VENCIDA PARA PAGO")</formula>
    </cfRule>
    <cfRule type="expression" dxfId="31" priority="39">
      <formula>($AG9:$AG17176="Total FACTURA DEVUELTA")</formula>
    </cfRule>
    <cfRule type="expression" dxfId="30" priority="40">
      <formula>($AG9:$AG17176="Total FACTURA NO RECIBIDA")</formula>
    </cfRule>
  </conditionalFormatting>
  <conditionalFormatting sqref="P9:Q21">
    <cfRule type="expression" dxfId="29" priority="31">
      <formula>($AG9:$AG17176="Total general")</formula>
    </cfRule>
    <cfRule type="expression" dxfId="28" priority="32">
      <formula>($AG9:$AG17176="Total FACTURA PAGADA")</formula>
    </cfRule>
    <cfRule type="expression" dxfId="27" priority="33">
      <formula>($AG9:$AG17176="Total FACTURA EN TRAMITE DE AUDITORIA Y NO VENCIDA PARA PAGO")</formula>
    </cfRule>
    <cfRule type="expression" dxfId="26" priority="34">
      <formula>($AG9:$AG17176="Total FACTURA DEVUELTA")</formula>
    </cfRule>
    <cfRule type="expression" dxfId="25" priority="35">
      <formula>($AG9:$AG17176="Total FACTURA NO RECIBIDA")</formula>
    </cfRule>
  </conditionalFormatting>
  <conditionalFormatting sqref="Y9:Y21">
    <cfRule type="expression" dxfId="24" priority="26">
      <formula>($AG9:$AG17176="Total general")</formula>
    </cfRule>
    <cfRule type="expression" dxfId="23" priority="27">
      <formula>($AG9:$AG17176="Total FACTURA PAGADA")</formula>
    </cfRule>
    <cfRule type="expression" dxfId="22" priority="28">
      <formula>($AG9:$AG17176="Total FACTURA EN TRAMITE DE AUDITORIA Y NO VENCIDA PARA PAGO")</formula>
    </cfRule>
    <cfRule type="expression" dxfId="21" priority="29">
      <formula>($AG9:$AG17176="Total FACTURA DEVUELTA")</formula>
    </cfRule>
    <cfRule type="expression" dxfId="20" priority="30">
      <formula>($AG9:$AG17176="Total FACTURA NO RECIBIDA")</formula>
    </cfRule>
  </conditionalFormatting>
  <conditionalFormatting sqref="AD9:AD21">
    <cfRule type="expression" dxfId="19" priority="11">
      <formula>($AG9:$AG17176="Total general")</formula>
    </cfRule>
    <cfRule type="expression" dxfId="18" priority="12">
      <formula>($AG9:$AG17176="Total FACTURA PAGADA")</formula>
    </cfRule>
    <cfRule type="expression" dxfId="17" priority="13">
      <formula>($AG9:$AG17176="Total FACTURA EN TRAMITE DE AUDITORIA Y NO VENCIDA PARA PAGO")</formula>
    </cfRule>
    <cfRule type="expression" dxfId="16" priority="14">
      <formula>($AG9:$AG17176="Total FACTURA DEVUELTA")</formula>
    </cfRule>
    <cfRule type="expression" dxfId="15" priority="15">
      <formula>($AG9:$AG17176="Total FACTURA NO RECIBIDA")</formula>
    </cfRule>
  </conditionalFormatting>
  <conditionalFormatting sqref="E9:E21">
    <cfRule type="expression" dxfId="14" priority="6">
      <formula>($AG9:$AG17176="Total general")</formula>
    </cfRule>
    <cfRule type="expression" dxfId="13" priority="7">
      <formula>($AG9:$AG17176="Total FACTURA PAGADA")</formula>
    </cfRule>
    <cfRule type="expression" dxfId="12" priority="8">
      <formula>($AG9:$AG17176="Total FACTURA EN TRAMITE DE AUDITORIA Y NO VENCIDA PARA PAGO")</formula>
    </cfRule>
    <cfRule type="expression" dxfId="11" priority="9">
      <formula>($AG9:$AG17176="Total FACTURA DEVUELTA")</formula>
    </cfRule>
    <cfRule type="expression" dxfId="10" priority="10">
      <formula>($AG9:$AG17176="Total FACTURA NO RECIBIDA")</formula>
    </cfRule>
  </conditionalFormatting>
  <conditionalFormatting sqref="AA9:AA21">
    <cfRule type="expression" dxfId="9" priority="1">
      <formula>($AG9:$AG17176="Total general")</formula>
    </cfRule>
    <cfRule type="expression" dxfId="8" priority="2">
      <formula>($AG9:$AG17176="Total FACTURA PAGADA")</formula>
    </cfRule>
    <cfRule type="expression" dxfId="7" priority="3">
      <formula>($AG9:$AG17176="Total FACTURA EN TRAMITE DE AUDITORIA Y NO VENCIDA PARA PAGO")</formula>
    </cfRule>
    <cfRule type="expression" dxfId="6" priority="4">
      <formula>($AG9:$AG17176="Total FACTURA DEVUELTA")</formula>
    </cfRule>
    <cfRule type="expression" dxfId="5" priority="5">
      <formula>($AG9:$AG17176="Total FACTURA NO RECIBIDA")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baseColWidth="10" defaultRowHeight="15" x14ac:dyDescent="0.25"/>
  <sheetData>
    <row r="1" spans="1:8" ht="34.5" thickBot="1" x14ac:dyDescent="0.3">
      <c r="A1" s="15" t="s">
        <v>46</v>
      </c>
      <c r="B1" s="15" t="s">
        <v>47</v>
      </c>
      <c r="C1" s="15"/>
      <c r="D1" s="15" t="s">
        <v>48</v>
      </c>
      <c r="E1" s="15" t="s">
        <v>49</v>
      </c>
      <c r="F1" s="15" t="s">
        <v>50</v>
      </c>
      <c r="G1" s="15" t="s">
        <v>51</v>
      </c>
      <c r="H1" s="15" t="s">
        <v>52</v>
      </c>
    </row>
    <row r="2" spans="1:8" x14ac:dyDescent="0.25">
      <c r="A2" s="16" t="s">
        <v>43</v>
      </c>
      <c r="B2" s="17">
        <v>151162</v>
      </c>
      <c r="C2" s="17">
        <f>VLOOKUP(B2,'PROPUESTA FORMATO'!D9:D21,1,FALSE)</f>
        <v>151162</v>
      </c>
      <c r="D2" s="16" t="s">
        <v>53</v>
      </c>
      <c r="E2" s="18" t="s">
        <v>54</v>
      </c>
      <c r="F2" s="19">
        <v>13100</v>
      </c>
      <c r="G2" s="19">
        <f>F2*0.78</f>
        <v>10218</v>
      </c>
      <c r="H2" s="19">
        <f>F2-G2</f>
        <v>2882</v>
      </c>
    </row>
    <row r="3" spans="1:8" x14ac:dyDescent="0.25">
      <c r="A3" s="16" t="s">
        <v>43</v>
      </c>
      <c r="B3" s="17">
        <v>245245</v>
      </c>
      <c r="C3" s="17">
        <f>VLOOKUP(B3,'PROPUESTA FORMATO'!D10:D22,1,FALSE)</f>
        <v>245245</v>
      </c>
      <c r="D3" s="16" t="s">
        <v>55</v>
      </c>
      <c r="E3" s="18" t="s">
        <v>54</v>
      </c>
      <c r="F3" s="19">
        <v>19925</v>
      </c>
      <c r="G3" s="19">
        <f t="shared" ref="G3:G14" si="0">F3*0.78</f>
        <v>15541.5</v>
      </c>
      <c r="H3" s="19">
        <f t="shared" ref="H3:H14" si="1">F3-G3</f>
        <v>4383.5</v>
      </c>
    </row>
    <row r="4" spans="1:8" x14ac:dyDescent="0.25">
      <c r="A4" s="16" t="s">
        <v>43</v>
      </c>
      <c r="B4" s="17">
        <v>253680</v>
      </c>
      <c r="C4" s="17">
        <f>VLOOKUP(B4,'PROPUESTA FORMATO'!D11:D23,1,FALSE)</f>
        <v>253680</v>
      </c>
      <c r="D4" s="16" t="s">
        <v>56</v>
      </c>
      <c r="E4" s="18" t="s">
        <v>54</v>
      </c>
      <c r="F4" s="19">
        <v>10700</v>
      </c>
      <c r="G4" s="19">
        <f t="shared" si="0"/>
        <v>8346</v>
      </c>
      <c r="H4" s="19">
        <f t="shared" si="1"/>
        <v>2354</v>
      </c>
    </row>
    <row r="5" spans="1:8" x14ac:dyDescent="0.25">
      <c r="A5" s="16" t="s">
        <v>43</v>
      </c>
      <c r="B5" s="17">
        <v>395925</v>
      </c>
      <c r="C5" s="17">
        <f>VLOOKUP(B5,'PROPUESTA FORMATO'!D12:D24,1,FALSE)</f>
        <v>395925</v>
      </c>
      <c r="D5" s="16" t="s">
        <v>57</v>
      </c>
      <c r="E5" s="18" t="s">
        <v>54</v>
      </c>
      <c r="F5" s="19">
        <v>768600</v>
      </c>
      <c r="G5" s="19">
        <f t="shared" si="0"/>
        <v>599508</v>
      </c>
      <c r="H5" s="19">
        <f t="shared" si="1"/>
        <v>169092</v>
      </c>
    </row>
    <row r="6" spans="1:8" x14ac:dyDescent="0.25">
      <c r="A6" s="16" t="s">
        <v>43</v>
      </c>
      <c r="B6" s="17">
        <v>401424</v>
      </c>
      <c r="C6" s="17">
        <f>VLOOKUP(B6,'PROPUESTA FORMATO'!D13:D25,1,FALSE)</f>
        <v>401424</v>
      </c>
      <c r="D6" s="16" t="s">
        <v>58</v>
      </c>
      <c r="E6" s="18" t="s">
        <v>54</v>
      </c>
      <c r="F6" s="19">
        <v>11800</v>
      </c>
      <c r="G6" s="19">
        <f t="shared" si="0"/>
        <v>9204</v>
      </c>
      <c r="H6" s="19">
        <f t="shared" si="1"/>
        <v>2596</v>
      </c>
    </row>
    <row r="7" spans="1:8" x14ac:dyDescent="0.25">
      <c r="A7" s="16" t="s">
        <v>43</v>
      </c>
      <c r="B7" s="17">
        <v>403186</v>
      </c>
      <c r="C7" s="17">
        <f>VLOOKUP(B7,'PROPUESTA FORMATO'!D14:D26,1,FALSE)</f>
        <v>403186</v>
      </c>
      <c r="D7" s="16" t="s">
        <v>58</v>
      </c>
      <c r="E7" s="18" t="s">
        <v>54</v>
      </c>
      <c r="F7" s="19">
        <v>162491</v>
      </c>
      <c r="G7" s="19">
        <f t="shared" si="0"/>
        <v>126742.98000000001</v>
      </c>
      <c r="H7" s="19">
        <f t="shared" si="1"/>
        <v>35748.01999999999</v>
      </c>
    </row>
    <row r="8" spans="1:8" x14ac:dyDescent="0.25">
      <c r="A8" s="16" t="s">
        <v>43</v>
      </c>
      <c r="B8" s="17">
        <v>421150</v>
      </c>
      <c r="C8" s="17">
        <f>VLOOKUP(B8,'PROPUESTA FORMATO'!D15:D27,1,FALSE)</f>
        <v>421150</v>
      </c>
      <c r="D8" s="16" t="s">
        <v>59</v>
      </c>
      <c r="E8" s="18" t="s">
        <v>54</v>
      </c>
      <c r="F8" s="19">
        <v>212400</v>
      </c>
      <c r="G8" s="19">
        <f t="shared" si="0"/>
        <v>165672</v>
      </c>
      <c r="H8" s="19">
        <f t="shared" si="1"/>
        <v>46728</v>
      </c>
    </row>
    <row r="9" spans="1:8" x14ac:dyDescent="0.25">
      <c r="A9" s="16" t="s">
        <v>43</v>
      </c>
      <c r="B9" s="17">
        <v>537846</v>
      </c>
      <c r="C9" s="17">
        <f>VLOOKUP(B9,'PROPUESTA FORMATO'!D16:D28,1,FALSE)</f>
        <v>537846</v>
      </c>
      <c r="D9" s="16" t="s">
        <v>60</v>
      </c>
      <c r="E9" s="18" t="s">
        <v>54</v>
      </c>
      <c r="F9" s="19">
        <v>40500</v>
      </c>
      <c r="G9" s="19">
        <f t="shared" si="0"/>
        <v>31590</v>
      </c>
      <c r="H9" s="19">
        <f t="shared" si="1"/>
        <v>8910</v>
      </c>
    </row>
    <row r="10" spans="1:8" x14ac:dyDescent="0.25">
      <c r="A10" s="16" t="s">
        <v>43</v>
      </c>
      <c r="B10" s="17">
        <v>632234</v>
      </c>
      <c r="C10" s="17">
        <f>VLOOKUP(B10,'PROPUESTA FORMATO'!D17:D29,1,FALSE)</f>
        <v>632234</v>
      </c>
      <c r="D10" s="16" t="s">
        <v>61</v>
      </c>
      <c r="E10" s="18" t="s">
        <v>54</v>
      </c>
      <c r="F10" s="19">
        <v>12575</v>
      </c>
      <c r="G10" s="19">
        <f t="shared" si="0"/>
        <v>9808.5</v>
      </c>
      <c r="H10" s="19">
        <f t="shared" si="1"/>
        <v>2766.5</v>
      </c>
    </row>
    <row r="11" spans="1:8" x14ac:dyDescent="0.25">
      <c r="A11" s="16" t="s">
        <v>43</v>
      </c>
      <c r="B11" s="17">
        <v>633719</v>
      </c>
      <c r="C11" s="17">
        <f>VLOOKUP(B11,'PROPUESTA FORMATO'!D18:D30,1,FALSE)</f>
        <v>633719</v>
      </c>
      <c r="D11" s="16" t="s">
        <v>61</v>
      </c>
      <c r="E11" s="18" t="s">
        <v>54</v>
      </c>
      <c r="F11" s="19">
        <v>13800</v>
      </c>
      <c r="G11" s="19">
        <f t="shared" si="0"/>
        <v>10764</v>
      </c>
      <c r="H11" s="19">
        <f t="shared" si="1"/>
        <v>3036</v>
      </c>
    </row>
    <row r="12" spans="1:8" x14ac:dyDescent="0.25">
      <c r="A12" s="16" t="s">
        <v>43</v>
      </c>
      <c r="B12" s="17">
        <v>707177</v>
      </c>
      <c r="C12" s="17">
        <f>VLOOKUP(B12,'PROPUESTA FORMATO'!D19:D31,1,FALSE)</f>
        <v>707177</v>
      </c>
      <c r="D12" s="16" t="s">
        <v>62</v>
      </c>
      <c r="E12" s="18" t="s">
        <v>54</v>
      </c>
      <c r="F12" s="19">
        <v>58100</v>
      </c>
      <c r="G12" s="19">
        <f t="shared" si="0"/>
        <v>45318</v>
      </c>
      <c r="H12" s="19">
        <f t="shared" si="1"/>
        <v>12782</v>
      </c>
    </row>
    <row r="13" spans="1:8" x14ac:dyDescent="0.25">
      <c r="A13" s="16" t="s">
        <v>43</v>
      </c>
      <c r="B13" s="17">
        <v>733762</v>
      </c>
      <c r="C13" s="17">
        <f>VLOOKUP(B13,'PROPUESTA FORMATO'!D20:D32,1,FALSE)</f>
        <v>733762</v>
      </c>
      <c r="D13" s="16" t="s">
        <v>63</v>
      </c>
      <c r="E13" s="18" t="s">
        <v>54</v>
      </c>
      <c r="F13" s="19">
        <v>29</v>
      </c>
      <c r="G13" s="19">
        <f t="shared" si="0"/>
        <v>22.62</v>
      </c>
      <c r="H13" s="19">
        <f t="shared" si="1"/>
        <v>6.379999999999999</v>
      </c>
    </row>
    <row r="14" spans="1:8" ht="15.75" thickBot="1" x14ac:dyDescent="0.3">
      <c r="A14" s="16" t="s">
        <v>43</v>
      </c>
      <c r="B14" s="17">
        <v>778346</v>
      </c>
      <c r="C14" s="17">
        <f>VLOOKUP(B14,'PROPUESTA FORMATO'!D21:D33,1,FALSE)</f>
        <v>778346</v>
      </c>
      <c r="D14" s="16" t="s">
        <v>64</v>
      </c>
      <c r="E14" s="18" t="s">
        <v>54</v>
      </c>
      <c r="F14" s="19">
        <v>620500</v>
      </c>
      <c r="G14" s="19">
        <f t="shared" si="0"/>
        <v>483990</v>
      </c>
      <c r="H14" s="19">
        <f t="shared" si="1"/>
        <v>136510</v>
      </c>
    </row>
    <row r="15" spans="1:8" ht="15.75" thickBot="1" x14ac:dyDescent="0.3">
      <c r="A15" s="20"/>
      <c r="B15" s="20"/>
      <c r="C15" s="20"/>
      <c r="D15" s="20"/>
      <c r="E15" s="21" t="s">
        <v>65</v>
      </c>
      <c r="F15" s="22">
        <f>SUM(F2:F14)</f>
        <v>1944520</v>
      </c>
      <c r="G15" s="22">
        <f>SUM(G2:G14)</f>
        <v>1516725.6</v>
      </c>
      <c r="H15" s="22">
        <f>SUM(H2:H14)</f>
        <v>427794.4</v>
      </c>
    </row>
  </sheetData>
  <conditionalFormatting sqref="A2:H14">
    <cfRule type="expression" dxfId="4" priority="1">
      <formula>($AH2:$AH17169="Total general")</formula>
    </cfRule>
    <cfRule type="expression" dxfId="3" priority="2">
      <formula>($AH2:$AH17169="Total FACTURA PAGADA")</formula>
    </cfRule>
    <cfRule type="expression" dxfId="2" priority="3">
      <formula>($AH2:$AH17169="Total FACTURA EN TRAMITE DE AUDITORIA Y NO VENCIDA PARA PAGO")</formula>
    </cfRule>
    <cfRule type="expression" dxfId="1" priority="4">
      <formula>($AH2:$AH17169="Total FACTURA DEVUELTA")</formula>
    </cfRule>
    <cfRule type="expression" dxfId="0" priority="5">
      <formula>($AH2:$AH17169="Total FACTURA NO RECIBIDA")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fc59cac2-4a0b-49e5-b878-56577be82993"/>
    <ds:schemaRef ds:uri="http://schemas.openxmlformats.org/package/2006/metadata/core-properties"/>
    <ds:schemaRef ds:uri="http://schemas.microsoft.com/sharepoint/v3"/>
    <ds:schemaRef ds:uri="b6565643-c00f-44ce-b5d1-532a85e4382c"/>
    <ds:schemaRef ds:uri="http://www.w3.org/XML/1998/namespace"/>
    <ds:schemaRef ds:uri="http://schemas.microsoft.com/office/infopath/2007/PartnerControls"/>
    <ds:schemaRef ds:uri="http://schemas.microsoft.com/sharepoint/v3/field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F9F8E9-BFDE-425B-B670-8C8F2ECBCB18}"/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FORMATO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